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erk-laptop\Desktop\Jadah Documents\"/>
    </mc:Choice>
  </mc:AlternateContent>
  <bookViews>
    <workbookView xWindow="0" yWindow="0" windowWidth="20490" windowHeight="7050" firstSheet="1" activeTab="1"/>
  </bookViews>
  <sheets>
    <sheet name="Data" sheetId="1" state="hidden" r:id="rId1"/>
    <sheet name="2022 Calculato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D18" i="2"/>
  <c r="C13" i="1"/>
  <c r="E30" i="2" s="1"/>
  <c r="H30" i="2" s="1"/>
  <c r="C12" i="1"/>
  <c r="E29" i="2" s="1"/>
  <c r="L27" i="1" s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3" i="1"/>
  <c r="J19" i="1"/>
  <c r="L28" i="1" l="1"/>
  <c r="H29" i="2"/>
  <c r="E44" i="2"/>
  <c r="H44" i="2" s="1"/>
  <c r="E43" i="2"/>
  <c r="H43" i="2" s="1"/>
  <c r="E35" i="2"/>
  <c r="H35" i="2" s="1"/>
  <c r="E42" i="2"/>
  <c r="H42" i="2" s="1"/>
  <c r="E34" i="2"/>
  <c r="H34" i="2" s="1"/>
  <c r="E28" i="2"/>
  <c r="E37" i="2"/>
  <c r="H37" i="2" s="1"/>
  <c r="E36" i="2"/>
  <c r="H36" i="2" s="1"/>
  <c r="E41" i="2"/>
  <c r="H41" i="2" s="1"/>
  <c r="E33" i="2"/>
  <c r="E40" i="2"/>
  <c r="H40" i="2" s="1"/>
  <c r="E32" i="2"/>
  <c r="L30" i="1" s="1"/>
  <c r="E39" i="2"/>
  <c r="H39" i="2" s="1"/>
  <c r="E31" i="2"/>
  <c r="L29" i="1" s="1"/>
  <c r="E38" i="2"/>
  <c r="L31" i="1" l="1"/>
  <c r="H33" i="2"/>
  <c r="H38" i="2"/>
  <c r="L26" i="1"/>
  <c r="H28" i="2"/>
  <c r="E45" i="2"/>
  <c r="H31" i="2"/>
  <c r="H32" i="2"/>
</calcChain>
</file>

<file path=xl/sharedStrings.xml><?xml version="1.0" encoding="utf-8"?>
<sst xmlns="http://schemas.openxmlformats.org/spreadsheetml/2006/main" count="93" uniqueCount="50">
  <si>
    <t>Property Classes</t>
  </si>
  <si>
    <t>% Breakdown</t>
  </si>
  <si>
    <t>$ Breakdown</t>
  </si>
  <si>
    <t>Residential (RT)</t>
  </si>
  <si>
    <t>Public Works &amp; Roads</t>
  </si>
  <si>
    <t>Commercial Occupied (CT)</t>
  </si>
  <si>
    <t>SSJ Arena, Recreation &amp; Parks</t>
  </si>
  <si>
    <t>Farm (FT)</t>
  </si>
  <si>
    <t>General Government</t>
  </si>
  <si>
    <t>Industrial Occupied (IT)</t>
  </si>
  <si>
    <t>OPP Services</t>
  </si>
  <si>
    <t>Multi-Residential (MT)</t>
  </si>
  <si>
    <t>Environmental Services</t>
  </si>
  <si>
    <t>Managed Forest (TT)</t>
  </si>
  <si>
    <t>Fire Services &amp; Emergency Management</t>
  </si>
  <si>
    <t>Health Services</t>
  </si>
  <si>
    <t>Parry Sound DSSAB</t>
  </si>
  <si>
    <t>Property Tax Breakdown</t>
  </si>
  <si>
    <t>Council</t>
  </si>
  <si>
    <t>Municipal Tax</t>
  </si>
  <si>
    <t>Eastholme Home for the Aged</t>
  </si>
  <si>
    <t>Education Tax</t>
  </si>
  <si>
    <t>Parry Sound Ambulance Services</t>
  </si>
  <si>
    <t>Municipal Property Assessment Corporation (MPAC)</t>
  </si>
  <si>
    <t>Other (JBC, Cemeteries, Planning, Etc.)</t>
  </si>
  <si>
    <t>Instructions for New Years:</t>
  </si>
  <si>
    <t>Library</t>
  </si>
  <si>
    <t>Bylaw Enforcement &amp; Animal Control</t>
  </si>
  <si>
    <t>Create a copy of current year, if wanted.</t>
  </si>
  <si>
    <t>Economic Development</t>
  </si>
  <si>
    <t>Change year on calculator page (202X Calculator).</t>
  </si>
  <si>
    <t>Update $ Breakdown for each service category; % will automatically update.</t>
  </si>
  <si>
    <t>Update rates for Municipal, Education, and Total.</t>
  </si>
  <si>
    <t>Rates</t>
  </si>
  <si>
    <t>Municipal</t>
  </si>
  <si>
    <t>Pie Chart Breakdown</t>
  </si>
  <si>
    <t>Other Services</t>
  </si>
  <si>
    <t>Education</t>
  </si>
  <si>
    <t>Total</t>
  </si>
  <si>
    <t>Select Your Property Tax Class:</t>
  </si>
  <si>
    <t>Enter Your Property Assessment Value:</t>
  </si>
  <si>
    <t>Total Property Taxes for 2022</t>
  </si>
  <si>
    <t>$</t>
  </si>
  <si>
    <t>Based on a Property Assessed at  $</t>
  </si>
  <si>
    <t>Tax Breakdown</t>
  </si>
  <si>
    <t>Expense</t>
  </si>
  <si>
    <t>What You Pay</t>
  </si>
  <si>
    <t xml:space="preserve">Total  </t>
  </si>
  <si>
    <t>Municipal Property Assessment Corporation</t>
  </si>
  <si>
    <t>*This calculator is for illustration purposes only. The amounts shown here may differ from the total amount shown on your final tax bill.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</si>
</sst>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%"/>
    <numFmt numFmtId="165" formatCode="0.00000000"/>
    <numFmt numFmtId="166" formatCode="_([$$-409]* #,##0.00_);_([$$-409]* \(#,##0.00\);_([$$-409]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Segoe UI"/>
      <family val="2"/>
    </font>
    <font>
      <sz val="12"/>
      <color theme="1"/>
      <name val="Segoe UI"/>
      <family val="2"/>
    </font>
    <font>
      <sz val="11"/>
      <color theme="1"/>
      <name val="Calibri"/>
    </font>
    <font>
      <sz val="14"/>
      <color theme="1"/>
      <name val="Calibri"/>
      <family val="2"/>
      <scheme val="minor"/>
    </font>
    <font>
      <sz val="18"/>
      <color rgb="FF173A59"/>
      <name val="Dotum"/>
    </font>
    <font>
      <sz val="14"/>
      <color theme="2" tint="-0.749992370372631"/>
      <name val="Calibri"/>
      <family val="2"/>
      <scheme val="minor"/>
    </font>
    <font>
      <sz val="14"/>
      <color theme="2" tint="-0.749992370372631"/>
      <name val="Calibri"/>
      <family val="2"/>
    </font>
    <font>
      <sz val="18"/>
      <color theme="2" tint="-0.74999237037263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</fills>
  <borders count="30">
    <border>
      <left/>
      <right/>
      <top/>
      <bottom/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D0CECE"/>
      </bottom>
      <diagonal/>
    </border>
    <border>
      <left/>
      <right/>
      <top style="thin">
        <color rgb="FFD0CECE"/>
      </top>
      <bottom/>
      <diagonal/>
    </border>
    <border>
      <left/>
      <right/>
      <top style="medium">
        <color rgb="FF757171"/>
      </top>
      <bottom/>
      <diagonal/>
    </border>
    <border>
      <left style="medium">
        <color rgb="FFA19D9D"/>
      </left>
      <right/>
      <top style="medium">
        <color rgb="FFA19D9D"/>
      </top>
      <bottom/>
      <diagonal/>
    </border>
    <border>
      <left/>
      <right/>
      <top style="medium">
        <color rgb="FFA19D9D"/>
      </top>
      <bottom/>
      <diagonal/>
    </border>
    <border>
      <left/>
      <right style="medium">
        <color rgb="FFA19D9D"/>
      </right>
      <top style="medium">
        <color rgb="FFA19D9D"/>
      </top>
      <bottom/>
      <diagonal/>
    </border>
    <border>
      <left style="medium">
        <color rgb="FFA19D9D"/>
      </left>
      <right/>
      <top/>
      <bottom/>
      <diagonal/>
    </border>
    <border>
      <left/>
      <right style="medium">
        <color rgb="FFA19D9D"/>
      </right>
      <top/>
      <bottom/>
      <diagonal/>
    </border>
    <border>
      <left style="medium">
        <color rgb="FFA19D9D"/>
      </left>
      <right/>
      <top/>
      <bottom style="medium">
        <color rgb="FFA19D9D"/>
      </bottom>
      <diagonal/>
    </border>
    <border>
      <left/>
      <right/>
      <top/>
      <bottom style="medium">
        <color rgb="FFA19D9D"/>
      </bottom>
      <diagonal/>
    </border>
    <border>
      <left/>
      <right style="medium">
        <color rgb="FFA19D9D"/>
      </right>
      <top/>
      <bottom style="medium">
        <color rgb="FFA19D9D"/>
      </bottom>
      <diagonal/>
    </border>
    <border>
      <left style="thin">
        <color rgb="FFAEAAAA"/>
      </left>
      <right style="thin">
        <color rgb="FFAEAAAA"/>
      </right>
      <top/>
      <bottom style="thin">
        <color rgb="FFAEAAAA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D0CECE"/>
      </top>
      <bottom style="thin">
        <color rgb="FFD0CECE"/>
      </bottom>
      <diagonal/>
    </border>
    <border>
      <left/>
      <right/>
      <top style="thin">
        <color rgb="FFD0CECE"/>
      </top>
      <bottom style="medium">
        <color rgb="FF757171"/>
      </bottom>
      <diagonal/>
    </border>
    <border>
      <left/>
      <right/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rgb="FFD0CECE"/>
      </top>
      <bottom style="thin">
        <color theme="2" tint="-9.9978637043366805E-2"/>
      </bottom>
      <diagonal/>
    </border>
    <border>
      <left/>
      <right/>
      <top/>
      <bottom style="thin">
        <color theme="2" tint="-0.249977111117893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/>
    <xf numFmtId="0" fontId="3" fillId="0" borderId="0" xfId="0" applyFont="1"/>
    <xf numFmtId="8" fontId="3" fillId="0" borderId="0" xfId="0" applyNumberFormat="1" applyFont="1"/>
    <xf numFmtId="0" fontId="2" fillId="0" borderId="0" xfId="0" applyFont="1"/>
    <xf numFmtId="165" fontId="0" fillId="0" borderId="0" xfId="0" applyNumberFormat="1"/>
    <xf numFmtId="0" fontId="2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4" fillId="0" borderId="0" xfId="0" applyFont="1"/>
    <xf numFmtId="164" fontId="4" fillId="0" borderId="0" xfId="0" applyNumberFormat="1" applyFont="1"/>
    <xf numFmtId="166" fontId="0" fillId="0" borderId="0" xfId="0" applyNumberFormat="1"/>
    <xf numFmtId="38" fontId="5" fillId="0" borderId="1" xfId="0" applyNumberFormat="1" applyFont="1" applyBorder="1"/>
    <xf numFmtId="40" fontId="6" fillId="0" borderId="0" xfId="0" applyNumberFormat="1" applyFont="1"/>
    <xf numFmtId="0" fontId="3" fillId="0" borderId="3" xfId="0" applyFont="1" applyBorder="1"/>
    <xf numFmtId="40" fontId="6" fillId="0" borderId="2" xfId="0" applyNumberFormat="1" applyFont="1" applyBorder="1"/>
    <xf numFmtId="38" fontId="6" fillId="0" borderId="0" xfId="0" applyNumberFormat="1" applyFont="1"/>
    <xf numFmtId="38" fontId="5" fillId="0" borderId="15" xfId="0" applyNumberFormat="1" applyFont="1" applyBorder="1"/>
    <xf numFmtId="0" fontId="2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/>
    <xf numFmtId="0" fontId="3" fillId="0" borderId="0" xfId="0" applyFont="1"/>
    <xf numFmtId="8" fontId="3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/>
    <xf numFmtId="164" fontId="4" fillId="0" borderId="0" xfId="0" applyNumberFormat="1" applyFont="1"/>
    <xf numFmtId="166" fontId="0" fillId="0" borderId="2" xfId="0" applyNumberFormat="1" applyBorder="1"/>
    <xf numFmtId="166" fontId="0" fillId="0" borderId="0" xfId="0" applyNumberFormat="1"/>
    <xf numFmtId="0" fontId="0" fillId="0" borderId="0" xfId="0" applyAlignment="1">
      <alignment horizontal="left"/>
    </xf>
    <xf numFmtId="43" fontId="0" fillId="0" borderId="0" xfId="0" applyNumberFormat="1" applyAlignment="1">
      <alignment horizontal="right"/>
    </xf>
    <xf numFmtId="0" fontId="0" fillId="0" borderId="2" xfId="0" applyBorder="1" applyAlignment="1">
      <alignment horizontal="center"/>
    </xf>
    <xf numFmtId="0" fontId="0" fillId="2" borderId="0" xfId="0" applyFill="1"/>
    <xf numFmtId="0" fontId="7" fillId="2" borderId="0" xfId="0" applyFont="1" applyFill="1"/>
    <xf numFmtId="166" fontId="0" fillId="0" borderId="4" xfId="0" applyNumberFormat="1" applyBorder="1"/>
    <xf numFmtId="166" fontId="0" fillId="0" borderId="5" xfId="0" applyNumberFormat="1" applyBorder="1"/>
    <xf numFmtId="166" fontId="0" fillId="0" borderId="6" xfId="0" applyNumberFormat="1" applyBorder="1"/>
    <xf numFmtId="0" fontId="8" fillId="0" borderId="0" xfId="0" applyFont="1"/>
    <xf numFmtId="166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9" fillId="0" borderId="0" xfId="0" applyNumberFormat="1" applyFont="1" applyAlignment="1">
      <alignment horizontal="right"/>
    </xf>
    <xf numFmtId="0" fontId="11" fillId="0" borderId="10" xfId="0" applyFont="1" applyBorder="1" applyAlignment="1">
      <alignment horizontal="right" vertical="center"/>
    </xf>
    <xf numFmtId="43" fontId="11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/>
    </xf>
    <xf numFmtId="166" fontId="0" fillId="0" borderId="0" xfId="0" quotePrefix="1" applyNumberFormat="1"/>
    <xf numFmtId="0" fontId="0" fillId="0" borderId="0" xfId="0" applyBorder="1"/>
    <xf numFmtId="166" fontId="0" fillId="0" borderId="0" xfId="0" applyNumberFormat="1" applyBorder="1"/>
    <xf numFmtId="166" fontId="0" fillId="0" borderId="26" xfId="0" applyNumberFormat="1" applyBorder="1"/>
    <xf numFmtId="166" fontId="0" fillId="0" borderId="27" xfId="0" applyNumberFormat="1" applyBorder="1"/>
    <xf numFmtId="166" fontId="0" fillId="0" borderId="29" xfId="0" applyNumberFormat="1" applyBorder="1"/>
    <xf numFmtId="166" fontId="0" fillId="0" borderId="28" xfId="0" applyNumberFormat="1" applyBorder="1"/>
    <xf numFmtId="0" fontId="0" fillId="0" borderId="4" xfId="0" applyBorder="1" applyAlignment="1"/>
    <xf numFmtId="0" fontId="0" fillId="0" borderId="0" xfId="0" applyAlignment="1"/>
    <xf numFmtId="0" fontId="0" fillId="0" borderId="6" xfId="0" applyBorder="1" applyAlignment="1"/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7" fillId="2" borderId="0" xfId="0" applyFont="1" applyFill="1" applyAlignment="1">
      <alignment horizontal="right"/>
    </xf>
    <xf numFmtId="0" fontId="0" fillId="0" borderId="0" xfId="0" applyBorder="1" applyAlignment="1"/>
    <xf numFmtId="0" fontId="0" fillId="0" borderId="27" xfId="0" applyBorder="1" applyAlignment="1"/>
    <xf numFmtId="166" fontId="0" fillId="0" borderId="24" xfId="0" applyNumberFormat="1" applyBorder="1" applyAlignment="1"/>
    <xf numFmtId="0" fontId="9" fillId="0" borderId="10" xfId="0" applyFont="1" applyBorder="1" applyAlignment="1">
      <alignment horizontal="right"/>
    </xf>
    <xf numFmtId="0" fontId="9" fillId="0" borderId="0" xfId="0" applyFont="1" applyAlignment="1">
      <alignment horizontal="right"/>
    </xf>
    <xf numFmtId="166" fontId="0" fillId="0" borderId="0" xfId="0" applyNumberFormat="1" applyBorder="1" applyAlignment="1"/>
    <xf numFmtId="166" fontId="0" fillId="0" borderId="27" xfId="0" applyNumberFormat="1" applyBorder="1" applyAlignment="1"/>
    <xf numFmtId="166" fontId="0" fillId="0" borderId="4" xfId="0" applyNumberFormat="1" applyBorder="1" applyAlignment="1"/>
    <xf numFmtId="44" fontId="0" fillId="0" borderId="26" xfId="1" applyFont="1" applyBorder="1" applyAlignment="1"/>
    <xf numFmtId="166" fontId="0" fillId="0" borderId="25" xfId="0" applyNumberFormat="1" applyBorder="1" applyAlignment="1"/>
    <xf numFmtId="166" fontId="0" fillId="0" borderId="6" xfId="0" applyNumberForma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9A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</c:spPr>
          <c:explosion val="1"/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1B8-47EE-8F72-57C1A04399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1B8-47EE-8F72-57C1A0439939}"/>
              </c:ext>
            </c:extLst>
          </c:dPt>
          <c:dPt>
            <c:idx val="2"/>
            <c:bubble3D val="0"/>
            <c:spPr>
              <a:solidFill>
                <a:srgbClr val="99ACE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1B8-47EE-8F72-57C1A0439939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1B8-47EE-8F72-57C1A0439939}"/>
              </c:ext>
            </c:extLst>
          </c:dPt>
          <c:dPt>
            <c:idx val="4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1B8-47EE-8F72-57C1A0439939}"/>
              </c:ext>
            </c:extLst>
          </c:dPt>
          <c:dPt>
            <c:idx val="5"/>
            <c:bubble3D val="0"/>
            <c:spPr>
              <a:solidFill>
                <a:schemeClr val="bg2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B8-47EE-8F72-57C1A0439939}"/>
              </c:ext>
            </c:extLst>
          </c:dPt>
          <c:dLbls>
            <c:dLbl>
              <c:idx val="0"/>
              <c:layout>
                <c:manualLayout>
                  <c:x val="0.22282563541055941"/>
                  <c:y val="-0.14248597972016089"/>
                </c:manualLayout>
              </c:layout>
              <c:tx>
                <c:rich>
                  <a:bodyPr/>
                  <a:lstStyle/>
                  <a:p>
                    <a:fld id="{F455BD45-77B8-43AD-9C48-91875F9E561F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774EE8C-F83F-48FF-8008-4171AD51421D}" type="PERCENTAGE">
                      <a:rPr lang="en-US"/>
                      <a:pPr/>
                      <a:t>[PERCENTAGE]</a:t>
                    </a:fld>
                    <a:endParaRPr lang="en-CA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1B8-47EE-8F72-57C1A0439939}"/>
                </c:ext>
              </c:extLst>
            </c:dLbl>
            <c:dLbl>
              <c:idx val="1"/>
              <c:layout>
                <c:manualLayout>
                  <c:x val="0.16658426598752299"/>
                  <c:y val="8.0269076077720505E-2"/>
                </c:manualLayout>
              </c:layout>
              <c:tx>
                <c:rich>
                  <a:bodyPr/>
                  <a:lstStyle/>
                  <a:p>
                    <a:fld id="{0C0B095C-338F-4D9A-852B-0A975E2BA87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7D29648-000D-4DFF-A69D-72A6C1A6B734}" type="PERCENTAGE">
                      <a:rPr lang="en-US"/>
                      <a:pPr/>
                      <a:t>[PERCENTAGE]</a:t>
                    </a:fld>
                    <a:endParaRPr lang="en-CA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1B8-47EE-8F72-57C1A0439939}"/>
                </c:ext>
              </c:extLst>
            </c:dLbl>
            <c:dLbl>
              <c:idx val="2"/>
              <c:layout>
                <c:manualLayout>
                  <c:x val="-0.14684466194402912"/>
                  <c:y val="0.13651074561604531"/>
                </c:manualLayout>
              </c:layout>
              <c:tx>
                <c:rich>
                  <a:bodyPr/>
                  <a:lstStyle/>
                  <a:p>
                    <a:fld id="{D68A5E71-6BB0-4ED8-90BE-DD7CB40B3D9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672B688-E55C-418C-BD96-85067785470D}" type="PERCENTAGE">
                      <a:rPr lang="en-US"/>
                      <a:pPr/>
                      <a:t>[PERCENTAGE]</a:t>
                    </a:fld>
                    <a:endParaRPr lang="en-CA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1B8-47EE-8F72-57C1A0439939}"/>
                </c:ext>
              </c:extLst>
            </c:dLbl>
            <c:dLbl>
              <c:idx val="3"/>
              <c:layout>
                <c:manualLayout>
                  <c:x val="-0.16111111111111112"/>
                  <c:y val="4.6296296296296294E-3"/>
                </c:manualLayout>
              </c:layout>
              <c:tx>
                <c:rich>
                  <a:bodyPr/>
                  <a:lstStyle/>
                  <a:p>
                    <a:fld id="{C29A7AAB-7DD8-4D46-AEC8-5013DFE5E85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A0CC9D7-C2B9-4697-AD0C-2AE6DBD8060A}" type="PERCENTAGE">
                      <a:rPr lang="en-US"/>
                      <a:pPr/>
                      <a:t>[PERCENTAGE]</a:t>
                    </a:fld>
                    <a:endParaRPr lang="en-CA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1B8-47EE-8F72-57C1A0439939}"/>
                </c:ext>
              </c:extLst>
            </c:dLbl>
            <c:dLbl>
              <c:idx val="4"/>
              <c:layout>
                <c:manualLayout>
                  <c:x val="-0.15964391691394658"/>
                  <c:y val="-3.9135274457599338E-2"/>
                </c:manualLayout>
              </c:layout>
              <c:tx>
                <c:rich>
                  <a:bodyPr/>
                  <a:lstStyle/>
                  <a:p>
                    <a:fld id="{D662BBB5-B11B-4D4C-83B7-DE375FB367C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68CB63E-3F3D-434D-90C5-2AA78074E847}" type="PERCENTAGE">
                      <a:rPr lang="en-US"/>
                      <a:pPr/>
                      <a:t>[PERCENTAGE]</a:t>
                    </a:fld>
                    <a:endParaRPr lang="en-CA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1B8-47EE-8F72-57C1A0439939}"/>
                </c:ext>
              </c:extLst>
            </c:dLbl>
            <c:dLbl>
              <c:idx val="5"/>
              <c:layout>
                <c:manualLayout>
                  <c:x val="-0.17146381924811324"/>
                  <c:y val="-0.11164391321588399"/>
                </c:manualLayout>
              </c:layout>
              <c:tx>
                <c:rich>
                  <a:bodyPr/>
                  <a:lstStyle/>
                  <a:p>
                    <a:fld id="{645745D8-7198-4661-856D-788E0E68834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F846C6A-04CA-4147-AB36-7A7A08D10F00}" type="PERCENTAGE">
                      <a:rPr lang="en-US"/>
                      <a:pPr/>
                      <a:t>[PERCENTAGE]</a:t>
                    </a:fld>
                    <a:endParaRPr lang="en-CA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1B8-47EE-8F72-57C1A04399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Data!$L$26:$L$31</c:f>
              <c:numCache>
                <c:formatCode>_([$$-409]* #,##0.00_);_([$$-409]* \(#,##0.00\);_([$$-409]* "-"??_);_(@_)</c:formatCode>
                <c:ptCount val="6"/>
                <c:pt idx="0">
                  <c:v>458.25317399972562</c:v>
                </c:pt>
                <c:pt idx="1">
                  <c:v>325.63469690319971</c:v>
                </c:pt>
                <c:pt idx="2">
                  <c:v>229.49999999999997</c:v>
                </c:pt>
                <c:pt idx="3">
                  <c:v>175.66117695649896</c:v>
                </c:pt>
                <c:pt idx="4">
                  <c:v>72.09868668689397</c:v>
                </c:pt>
                <c:pt idx="5">
                  <c:v>290.25276545368166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Data!$K$26:$K$31</c15:f>
                <c15:dlblRangeCache>
                  <c:ptCount val="6"/>
                  <c:pt idx="0">
                    <c:v>Public Works &amp; Roads</c:v>
                  </c:pt>
                  <c:pt idx="1">
                    <c:v>SSJ Arena, Recreation &amp; Parks</c:v>
                  </c:pt>
                  <c:pt idx="2">
                    <c:v>Education Tax</c:v>
                  </c:pt>
                  <c:pt idx="3">
                    <c:v>General Government</c:v>
                  </c:pt>
                  <c:pt idx="4">
                    <c:v>OPP Services</c:v>
                  </c:pt>
                  <c:pt idx="5">
                    <c:v>Other Services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51B8-47EE-8F72-57C1A0439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1460500</xdr:colOff>
      <xdr:row>0</xdr:row>
      <xdr:rowOff>142875</xdr:rowOff>
    </xdr:from>
    <xdr:to>
      <xdr:col>7</xdr:col>
      <xdr:colOff>742156</xdr:colOff>
      <xdr:row>6</xdr:row>
      <xdr:rowOff>114701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E85B59-6E07-DF32-9F46-A624609B6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9000" y="142875"/>
          <a:ext cx="1492250" cy="1241826"/>
        </a:xfrm>
        <a:prstGeom prst="rect">
          <a:avLst/>
        </a:prstGeom>
      </xdr:spPr>
    </xdr:pic>
    <xdr:clientData/>
  </xdr:twoCellAnchor>
  <xdr:twoCellAnchor>
    <xdr:from>
      <xdr:col>7</xdr:col>
      <xdr:colOff>412750</xdr:colOff>
      <xdr:row>11</xdr:row>
      <xdr:rowOff>79375</xdr:rowOff>
    </xdr:from>
    <xdr:to>
      <xdr:col>16</xdr:col>
      <xdr:colOff>317499</xdr:colOff>
      <xdr:row>25</xdr:row>
      <xdr:rowOff>117475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zoomScale="80" zoomScaleNormal="80" workbookViewId="0">
      <selection activeCell="F10" sqref="F10"/>
    </sheetView>
  </sheetViews>
  <sheetFormatPr defaultRowHeight="15"/>
  <cols>
    <col min="2" max="2" width="17.140625" customWidth="1"/>
    <col min="3" max="3" width="24.5703125" customWidth="1"/>
    <col min="6" max="6" width="15.28515625" customWidth="1"/>
    <col min="7" max="7" width="14.140625" customWidth="1"/>
    <col min="8" max="8" width="57.28515625" bestFit="1" customWidth="1"/>
    <col min="9" max="9" width="17.42578125" customWidth="1"/>
    <col min="10" max="10" width="17.7109375" customWidth="1"/>
    <col min="11" max="11" width="34.85546875" customWidth="1"/>
    <col min="12" max="12" width="21.7109375" customWidth="1"/>
  </cols>
  <sheetData>
    <row r="1" spans="2:11" ht="15.75" thickBot="1"/>
    <row r="2" spans="2:11" ht="15.75" thickBot="1">
      <c r="B2" s="4" t="s">
        <v>0</v>
      </c>
      <c r="C2" s="1"/>
      <c r="D2" s="1"/>
      <c r="E2" s="1"/>
      <c r="F2" s="1"/>
      <c r="G2" s="1"/>
      <c r="H2" s="2"/>
      <c r="I2" s="13" t="s">
        <v>1</v>
      </c>
      <c r="J2" s="14" t="s">
        <v>2</v>
      </c>
      <c r="K2" s="7"/>
    </row>
    <row r="3" spans="2:11" ht="17.25">
      <c r="B3" s="1" t="s">
        <v>3</v>
      </c>
      <c r="C3" s="1"/>
      <c r="D3" s="1"/>
      <c r="E3" s="1"/>
      <c r="F3" s="1"/>
      <c r="G3" s="1"/>
      <c r="H3" s="8" t="s">
        <v>4</v>
      </c>
      <c r="I3" s="9">
        <f>J3/$J$19</f>
        <v>0.34666238041344688</v>
      </c>
      <c r="J3" s="16">
        <v>1963711</v>
      </c>
      <c r="K3" s="3"/>
    </row>
    <row r="4" spans="2:11" ht="17.25">
      <c r="B4" s="1" t="s">
        <v>5</v>
      </c>
      <c r="C4" s="1"/>
      <c r="D4" s="1"/>
      <c r="E4" s="1"/>
      <c r="F4" s="1"/>
      <c r="G4" s="1"/>
      <c r="H4" s="8" t="s">
        <v>6</v>
      </c>
      <c r="I4" s="30">
        <f t="shared" ref="I4:I18" si="0">J4/$J$19</f>
        <v>0.24633828106063937</v>
      </c>
      <c r="J4" s="11">
        <v>1395413</v>
      </c>
      <c r="K4" s="3"/>
    </row>
    <row r="5" spans="2:11" ht="17.25">
      <c r="B5" s="1" t="s">
        <v>7</v>
      </c>
      <c r="C5" s="1"/>
      <c r="D5" s="1"/>
      <c r="E5" s="1"/>
      <c r="F5" s="1"/>
      <c r="G5" s="1"/>
      <c r="H5" s="8" t="s">
        <v>8</v>
      </c>
      <c r="I5" s="30">
        <f t="shared" si="0"/>
        <v>0.13288532454333662</v>
      </c>
      <c r="J5" s="11">
        <v>752745</v>
      </c>
      <c r="K5" s="3"/>
    </row>
    <row r="6" spans="2:11" ht="17.25">
      <c r="B6" s="1" t="s">
        <v>9</v>
      </c>
      <c r="C6" s="1"/>
      <c r="D6" s="1"/>
      <c r="E6" s="1"/>
      <c r="F6" s="1"/>
      <c r="G6" s="1"/>
      <c r="H6" s="8" t="s">
        <v>10</v>
      </c>
      <c r="I6" s="30">
        <f t="shared" si="0"/>
        <v>5.4541689549927524E-2</v>
      </c>
      <c r="J6" s="11">
        <v>308958</v>
      </c>
      <c r="K6" s="3"/>
    </row>
    <row r="7" spans="2:11" ht="17.25">
      <c r="B7" s="1" t="s">
        <v>11</v>
      </c>
      <c r="C7" s="1"/>
      <c r="D7" s="1"/>
      <c r="E7" s="1"/>
      <c r="F7" s="1"/>
      <c r="G7" s="1"/>
      <c r="H7" s="8" t="s">
        <v>12</v>
      </c>
      <c r="I7" s="30">
        <f t="shared" si="0"/>
        <v>5.3282646800200756E-2</v>
      </c>
      <c r="J7" s="11">
        <v>301826</v>
      </c>
      <c r="K7" s="3"/>
    </row>
    <row r="8" spans="2:11" ht="17.25">
      <c r="B8" s="1" t="s">
        <v>13</v>
      </c>
      <c r="C8" s="1"/>
      <c r="D8" s="1"/>
      <c r="E8" s="1"/>
      <c r="F8" s="1"/>
      <c r="G8" s="1"/>
      <c r="H8" s="8" t="s">
        <v>14</v>
      </c>
      <c r="I8" s="30">
        <f t="shared" si="0"/>
        <v>3.3861223901828559E-2</v>
      </c>
      <c r="J8" s="11">
        <v>191811</v>
      </c>
      <c r="K8" s="3"/>
    </row>
    <row r="9" spans="2:11" ht="17.25">
      <c r="B9" s="1"/>
      <c r="C9" s="1"/>
      <c r="D9" s="1"/>
      <c r="E9" s="1"/>
      <c r="F9" s="1"/>
      <c r="G9" s="1"/>
      <c r="H9" s="8" t="s">
        <v>15</v>
      </c>
      <c r="I9" s="30">
        <f t="shared" si="0"/>
        <v>2.6715997416243736E-2</v>
      </c>
      <c r="J9" s="11">
        <v>151336</v>
      </c>
      <c r="K9" s="3"/>
    </row>
    <row r="10" spans="2:11" ht="17.25">
      <c r="B10" s="1"/>
      <c r="C10" s="1"/>
      <c r="D10" s="1"/>
      <c r="E10" s="1"/>
      <c r="F10" s="1"/>
      <c r="G10" s="1"/>
      <c r="H10" s="8" t="s">
        <v>16</v>
      </c>
      <c r="I10" s="30">
        <f t="shared" si="0"/>
        <v>2.2617400175581032E-2</v>
      </c>
      <c r="J10" s="11">
        <v>128119</v>
      </c>
      <c r="K10" s="3"/>
    </row>
    <row r="11" spans="2:11" ht="17.25">
      <c r="B11" s="4" t="s">
        <v>17</v>
      </c>
      <c r="C11" s="1"/>
      <c r="D11" s="1"/>
      <c r="E11" s="1"/>
      <c r="F11" s="1"/>
      <c r="G11" s="1"/>
      <c r="H11" s="8" t="s">
        <v>18</v>
      </c>
      <c r="I11" s="30">
        <f t="shared" si="0"/>
        <v>1.9458318570651063E-2</v>
      </c>
      <c r="J11" s="11">
        <v>110224</v>
      </c>
      <c r="K11" s="3"/>
    </row>
    <row r="12" spans="2:11" ht="17.25">
      <c r="B12" s="1" t="s">
        <v>19</v>
      </c>
      <c r="C12" s="10">
        <f>VLOOKUP('2022 Calculator'!E9,Data!H26:I31,2,FALSE)*'2022 Calculator'!E11</f>
        <v>1321.9005</v>
      </c>
      <c r="D12" s="1"/>
      <c r="E12" s="1"/>
      <c r="F12" s="1"/>
      <c r="G12" s="1"/>
      <c r="H12" s="8" t="s">
        <v>20</v>
      </c>
      <c r="I12" s="30">
        <f t="shared" si="0"/>
        <v>1.8153200364154989E-2</v>
      </c>
      <c r="J12" s="11">
        <v>102831</v>
      </c>
      <c r="K12" s="3"/>
    </row>
    <row r="13" spans="2:11" ht="17.25">
      <c r="B13" s="1" t="s">
        <v>21</v>
      </c>
      <c r="C13" s="10">
        <f>VLOOKUP('2022 Calculator'!E9,Data!H35:I40,2,FALSE)*'2022 Calculator'!E11</f>
        <v>229.49999999999997</v>
      </c>
      <c r="D13" s="1"/>
      <c r="E13" s="1"/>
      <c r="F13" s="1"/>
      <c r="G13" s="1"/>
      <c r="H13" s="8" t="s">
        <v>22</v>
      </c>
      <c r="I13" s="30">
        <f t="shared" si="0"/>
        <v>1.698948614567506E-2</v>
      </c>
      <c r="J13" s="11">
        <v>96239</v>
      </c>
      <c r="K13" s="3"/>
    </row>
    <row r="14" spans="2:11" ht="17.25">
      <c r="B14" s="1"/>
      <c r="C14" s="1"/>
      <c r="D14" s="1"/>
      <c r="E14" s="1"/>
      <c r="F14" s="1"/>
      <c r="G14" s="1"/>
      <c r="H14" s="8" t="s">
        <v>23</v>
      </c>
      <c r="I14" s="30">
        <f t="shared" si="0"/>
        <v>7.7313204184357616E-3</v>
      </c>
      <c r="J14" s="11">
        <v>43795</v>
      </c>
      <c r="K14" s="3"/>
    </row>
    <row r="15" spans="2:11" ht="18" thickBot="1">
      <c r="B15" s="1"/>
      <c r="C15" s="1"/>
      <c r="D15" s="1"/>
      <c r="E15" s="1"/>
      <c r="F15" s="1"/>
      <c r="G15" s="1"/>
      <c r="H15" s="8" t="s">
        <v>24</v>
      </c>
      <c r="I15" s="30">
        <f t="shared" si="0"/>
        <v>7.6991911727192341E-3</v>
      </c>
      <c r="J15" s="11">
        <v>43613</v>
      </c>
      <c r="K15" s="3"/>
    </row>
    <row r="16" spans="2:11" ht="17.25">
      <c r="B16" s="17" t="s">
        <v>25</v>
      </c>
      <c r="C16" s="18"/>
      <c r="D16" s="18"/>
      <c r="E16" s="18"/>
      <c r="F16" s="19"/>
      <c r="G16" s="1"/>
      <c r="H16" s="8" t="s">
        <v>26</v>
      </c>
      <c r="I16" s="30">
        <f t="shared" si="0"/>
        <v>7.0613726849510323E-3</v>
      </c>
      <c r="J16" s="11">
        <v>40000</v>
      </c>
      <c r="K16" s="3"/>
    </row>
    <row r="17" spans="2:12" ht="17.25">
      <c r="B17" s="20"/>
      <c r="C17" s="1"/>
      <c r="D17" s="1"/>
      <c r="E17" s="1"/>
      <c r="F17" s="21"/>
      <c r="G17" s="1"/>
      <c r="H17" s="8" t="s">
        <v>27</v>
      </c>
      <c r="I17" s="30">
        <f t="shared" si="0"/>
        <v>4.2368236109706194E-3</v>
      </c>
      <c r="J17" s="11">
        <v>24000</v>
      </c>
      <c r="K17" s="3"/>
      <c r="L17" s="1"/>
    </row>
    <row r="18" spans="2:12" ht="17.25">
      <c r="B18" s="20" t="s">
        <v>28</v>
      </c>
      <c r="C18" s="1"/>
      <c r="D18" s="1"/>
      <c r="E18" s="1"/>
      <c r="F18" s="21"/>
      <c r="G18" s="1"/>
      <c r="H18" s="8" t="s">
        <v>29</v>
      </c>
      <c r="I18" s="30">
        <f t="shared" si="0"/>
        <v>1.7653431712377581E-3</v>
      </c>
      <c r="J18" s="11">
        <v>10000</v>
      </c>
      <c r="K18" s="3"/>
      <c r="L18" s="1"/>
    </row>
    <row r="19" spans="2:12">
      <c r="B19" s="20"/>
      <c r="C19" s="1"/>
      <c r="D19" s="1"/>
      <c r="E19" s="1"/>
      <c r="F19" s="21"/>
      <c r="G19" s="1"/>
      <c r="H19" s="1"/>
      <c r="I19" s="1"/>
      <c r="J19" s="15">
        <f>SUM(J3:J18)</f>
        <v>5664621</v>
      </c>
      <c r="K19" s="1"/>
      <c r="L19" s="1"/>
    </row>
    <row r="20" spans="2:12">
      <c r="B20" s="20" t="s">
        <v>30</v>
      </c>
      <c r="C20" s="1"/>
      <c r="D20" s="1"/>
      <c r="E20" s="1"/>
      <c r="F20" s="21"/>
      <c r="G20" s="1"/>
      <c r="H20" s="1"/>
      <c r="I20" s="1"/>
      <c r="J20" s="1"/>
      <c r="K20" s="1"/>
      <c r="L20" s="1"/>
    </row>
    <row r="21" spans="2:12">
      <c r="B21" s="20"/>
      <c r="C21" s="1"/>
      <c r="D21" s="1"/>
      <c r="E21" s="1"/>
      <c r="F21" s="21"/>
      <c r="G21" s="1"/>
      <c r="H21" s="1"/>
      <c r="I21" s="1"/>
      <c r="J21" s="1"/>
      <c r="K21" s="1"/>
      <c r="L21" s="1"/>
    </row>
    <row r="22" spans="2:12">
      <c r="B22" s="20" t="s">
        <v>31</v>
      </c>
      <c r="C22" s="1"/>
      <c r="D22" s="1"/>
      <c r="E22" s="1"/>
      <c r="F22" s="21"/>
      <c r="G22" s="1"/>
      <c r="H22" s="1"/>
      <c r="I22" s="1"/>
      <c r="J22" s="1"/>
      <c r="K22" s="1"/>
      <c r="L22" s="1"/>
    </row>
    <row r="23" spans="2:12">
      <c r="B23" s="20"/>
      <c r="C23" s="1"/>
      <c r="D23" s="1"/>
      <c r="E23" s="1"/>
      <c r="F23" s="21"/>
      <c r="G23" s="1"/>
      <c r="H23" s="1"/>
      <c r="I23" s="1"/>
      <c r="J23" s="12"/>
      <c r="K23" s="1"/>
      <c r="L23" s="1"/>
    </row>
    <row r="24" spans="2:12">
      <c r="B24" s="20" t="s">
        <v>32</v>
      </c>
      <c r="C24" s="1"/>
      <c r="D24" s="1"/>
      <c r="E24" s="1"/>
      <c r="F24" s="21"/>
      <c r="G24" s="1"/>
      <c r="H24" s="1"/>
      <c r="I24" s="1"/>
      <c r="J24" s="12"/>
      <c r="K24" s="1"/>
      <c r="L24" s="1"/>
    </row>
    <row r="25" spans="2:12">
      <c r="B25" s="20"/>
      <c r="C25" s="1"/>
      <c r="D25" s="1"/>
      <c r="E25" s="1"/>
      <c r="F25" s="21"/>
      <c r="G25" s="1"/>
      <c r="H25" s="4" t="s">
        <v>33</v>
      </c>
      <c r="I25" s="6" t="s">
        <v>34</v>
      </c>
      <c r="J25" s="1"/>
      <c r="K25" s="4" t="s">
        <v>35</v>
      </c>
      <c r="L25" s="1"/>
    </row>
    <row r="26" spans="2:12">
      <c r="B26" s="20"/>
      <c r="C26" s="1"/>
      <c r="D26" s="1"/>
      <c r="E26" s="1"/>
      <c r="F26" s="21"/>
      <c r="G26" s="1"/>
      <c r="H26" s="1" t="s">
        <v>3</v>
      </c>
      <c r="I26" s="1">
        <v>8.8126699999999999E-3</v>
      </c>
      <c r="J26" s="1"/>
      <c r="K26" s="1" t="s">
        <v>4</v>
      </c>
      <c r="L26" s="10">
        <f>'2022 Calculator'!E28</f>
        <v>458.25317399972562</v>
      </c>
    </row>
    <row r="27" spans="2:12">
      <c r="B27" s="20"/>
      <c r="C27" s="1"/>
      <c r="D27" s="1"/>
      <c r="E27" s="1"/>
      <c r="F27" s="21"/>
      <c r="G27" s="1"/>
      <c r="H27" s="1" t="s">
        <v>5</v>
      </c>
      <c r="I27" s="1">
        <v>1.022963E-2</v>
      </c>
      <c r="J27" s="1"/>
      <c r="K27" s="1" t="s">
        <v>6</v>
      </c>
      <c r="L27" s="50">
        <f>'2022 Calculator'!E29</f>
        <v>325.63469690319971</v>
      </c>
    </row>
    <row r="28" spans="2:12" ht="15.75" thickBot="1">
      <c r="B28" s="22"/>
      <c r="C28" s="23"/>
      <c r="D28" s="23"/>
      <c r="E28" s="23"/>
      <c r="F28" s="24"/>
      <c r="G28" s="1"/>
      <c r="H28" s="1" t="s">
        <v>7</v>
      </c>
      <c r="I28" s="1">
        <v>2.20317E-3</v>
      </c>
      <c r="J28" s="1"/>
      <c r="K28" s="1" t="s">
        <v>21</v>
      </c>
      <c r="L28" s="50">
        <f>'2022 Calculator'!E30</f>
        <v>229.49999999999997</v>
      </c>
    </row>
    <row r="29" spans="2:12">
      <c r="B29" s="1"/>
      <c r="C29" s="1"/>
      <c r="D29" s="1"/>
      <c r="E29" s="1"/>
      <c r="F29" s="1"/>
      <c r="G29" s="1"/>
      <c r="H29" s="1" t="s">
        <v>9</v>
      </c>
      <c r="I29" s="1">
        <v>1.119565E-2</v>
      </c>
      <c r="J29" s="1"/>
      <c r="K29" s="1" t="s">
        <v>8</v>
      </c>
      <c r="L29" s="50">
        <f>'2022 Calculator'!E31</f>
        <v>175.66117695649896</v>
      </c>
    </row>
    <row r="30" spans="2:12">
      <c r="B30" s="1"/>
      <c r="C30" s="1"/>
      <c r="D30" s="1"/>
      <c r="E30" s="1"/>
      <c r="F30" s="1"/>
      <c r="G30" s="1"/>
      <c r="H30" s="1" t="s">
        <v>11</v>
      </c>
      <c r="I30" s="1">
        <v>9.7742599999999999E-3</v>
      </c>
      <c r="J30" s="1"/>
      <c r="K30" s="1" t="s">
        <v>10</v>
      </c>
      <c r="L30" s="50">
        <f>'2022 Calculator'!E32</f>
        <v>72.09868668689397</v>
      </c>
    </row>
    <row r="31" spans="2:12">
      <c r="B31" s="1"/>
      <c r="C31" s="1"/>
      <c r="D31" s="1"/>
      <c r="E31" s="1"/>
      <c r="F31" s="1"/>
      <c r="G31" s="1"/>
      <c r="H31" s="1" t="s">
        <v>13</v>
      </c>
      <c r="I31" s="1">
        <v>2.20317E-3</v>
      </c>
      <c r="J31" s="1"/>
      <c r="K31" s="1" t="s">
        <v>36</v>
      </c>
      <c r="L31" s="10">
        <f>SUM('2022 Calculator'!E33:F44)</f>
        <v>290.25276545368166</v>
      </c>
    </row>
    <row r="34" spans="8:10">
      <c r="H34" s="4" t="s">
        <v>33</v>
      </c>
      <c r="I34" s="6" t="s">
        <v>37</v>
      </c>
      <c r="J34" s="6"/>
    </row>
    <row r="35" spans="8:10">
      <c r="H35" s="1" t="s">
        <v>3</v>
      </c>
      <c r="I35" s="5">
        <v>1.5299999999999999E-3</v>
      </c>
      <c r="J35" s="5"/>
    </row>
    <row r="36" spans="8:10">
      <c r="H36" s="1" t="s">
        <v>5</v>
      </c>
      <c r="I36" s="1">
        <v>6.8750399999999998E-3</v>
      </c>
      <c r="J36" s="1"/>
    </row>
    <row r="37" spans="8:10">
      <c r="H37" s="1" t="s">
        <v>7</v>
      </c>
      <c r="I37" s="5">
        <v>3.8249999999999997E-4</v>
      </c>
      <c r="J37" s="5"/>
    </row>
    <row r="38" spans="8:10">
      <c r="H38" s="1" t="s">
        <v>9</v>
      </c>
      <c r="I38" s="5">
        <v>8.8000000000000005E-3</v>
      </c>
      <c r="J38" s="5"/>
    </row>
    <row r="39" spans="8:10">
      <c r="H39" s="1" t="s">
        <v>11</v>
      </c>
      <c r="I39" s="5">
        <v>1.5299999999999999E-3</v>
      </c>
      <c r="J39" s="5"/>
    </row>
    <row r="40" spans="8:10">
      <c r="H40" s="1" t="s">
        <v>13</v>
      </c>
      <c r="I40" s="5">
        <v>3.8249999999999997E-4</v>
      </c>
      <c r="J40" s="5"/>
    </row>
    <row r="43" spans="8:10">
      <c r="H43" s="4" t="s">
        <v>33</v>
      </c>
      <c r="I43" s="6" t="s">
        <v>38</v>
      </c>
      <c r="J43" s="6"/>
    </row>
    <row r="44" spans="8:10">
      <c r="H44" s="1" t="s">
        <v>3</v>
      </c>
      <c r="I44" s="5">
        <v>1.034267E-2</v>
      </c>
      <c r="J44" s="5"/>
    </row>
    <row r="45" spans="8:10">
      <c r="H45" s="1" t="s">
        <v>5</v>
      </c>
      <c r="I45" s="5">
        <v>1.7104669999999999E-2</v>
      </c>
      <c r="J45" s="5"/>
    </row>
    <row r="46" spans="8:10">
      <c r="H46" s="1" t="s">
        <v>7</v>
      </c>
      <c r="I46" s="5">
        <v>2.58567E-3</v>
      </c>
      <c r="J46" s="5"/>
    </row>
    <row r="47" spans="8:10">
      <c r="H47" s="1" t="s">
        <v>9</v>
      </c>
      <c r="I47" s="5">
        <v>1.999565E-2</v>
      </c>
      <c r="J47" s="5"/>
    </row>
    <row r="48" spans="8:10">
      <c r="H48" s="1" t="s">
        <v>11</v>
      </c>
      <c r="I48" s="5">
        <v>1.130426E-2</v>
      </c>
      <c r="J48" s="5"/>
    </row>
    <row r="49" spans="8:10">
      <c r="H49" s="1" t="s">
        <v>13</v>
      </c>
      <c r="I49" s="5">
        <v>2.58567E-3</v>
      </c>
      <c r="J49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1"/>
  <sheetViews>
    <sheetView showGridLines="0" tabSelected="1" zoomScale="80" zoomScaleNormal="80" workbookViewId="0">
      <selection activeCell="C52" sqref="C52"/>
    </sheetView>
  </sheetViews>
  <sheetFormatPr defaultRowHeight="15"/>
  <cols>
    <col min="3" max="3" width="24.140625" customWidth="1"/>
    <col min="4" max="4" width="25.5703125" customWidth="1"/>
    <col min="5" max="5" width="25.7109375" customWidth="1"/>
    <col min="6" max="6" width="5.85546875" customWidth="1"/>
    <col min="7" max="7" width="1.7109375" customWidth="1"/>
    <col min="8" max="8" width="11.85546875" customWidth="1"/>
  </cols>
  <sheetData>
    <row r="1" spans="3:12"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3:12">
      <c r="C2" s="25"/>
      <c r="D2" s="25"/>
      <c r="E2" s="25"/>
      <c r="F2" s="25"/>
      <c r="G2" s="25"/>
      <c r="H2" s="25"/>
      <c r="I2" s="25"/>
      <c r="J2" s="26"/>
      <c r="K2" s="26"/>
      <c r="L2" s="28"/>
    </row>
    <row r="3" spans="3:12" ht="17.25">
      <c r="C3" s="25"/>
      <c r="D3" s="25"/>
      <c r="E3" s="25"/>
      <c r="F3" s="25"/>
      <c r="G3" s="25"/>
      <c r="H3" s="25"/>
      <c r="I3" s="25"/>
      <c r="J3" s="29"/>
      <c r="K3" s="30"/>
      <c r="L3" s="27"/>
    </row>
    <row r="4" spans="3:12" ht="17.25">
      <c r="C4" s="25"/>
      <c r="D4" s="25"/>
      <c r="E4" s="25"/>
      <c r="F4" s="25"/>
      <c r="G4" s="25"/>
      <c r="H4" s="25"/>
      <c r="I4" s="25"/>
      <c r="J4" s="29"/>
      <c r="K4" s="30"/>
      <c r="L4" s="27"/>
    </row>
    <row r="5" spans="3:12" ht="17.25">
      <c r="C5" s="25"/>
      <c r="D5" s="25"/>
      <c r="E5" s="25"/>
      <c r="F5" s="25"/>
      <c r="G5" s="25"/>
      <c r="H5" s="25"/>
      <c r="I5" s="25"/>
      <c r="J5" s="29"/>
      <c r="K5" s="30"/>
      <c r="L5" s="27"/>
    </row>
    <row r="6" spans="3:12" ht="17.25">
      <c r="C6" s="25"/>
      <c r="D6" s="25"/>
      <c r="E6" s="25"/>
      <c r="F6" s="25"/>
      <c r="G6" s="25"/>
      <c r="H6" s="25"/>
      <c r="I6" s="25"/>
      <c r="J6" s="29"/>
      <c r="K6" s="30"/>
      <c r="L6" s="27"/>
    </row>
    <row r="7" spans="3:12" ht="17.25">
      <c r="C7" s="25"/>
      <c r="D7" s="25"/>
      <c r="E7" s="25"/>
      <c r="F7" s="25"/>
      <c r="G7" s="25"/>
      <c r="H7" s="25"/>
      <c r="I7" s="25"/>
      <c r="J7" s="29"/>
      <c r="K7" s="30"/>
      <c r="L7" s="27"/>
    </row>
    <row r="8" spans="3:12" ht="18" thickBot="1">
      <c r="C8" s="25"/>
      <c r="D8" s="25"/>
      <c r="E8" s="25"/>
      <c r="F8" s="25"/>
      <c r="G8" s="25"/>
      <c r="H8" s="25"/>
      <c r="I8" s="25"/>
      <c r="J8" s="29"/>
      <c r="K8" s="30"/>
      <c r="L8" s="27"/>
    </row>
    <row r="9" spans="3:12" ht="19.5" thickBot="1">
      <c r="C9" s="49" t="s">
        <v>39</v>
      </c>
      <c r="D9" s="33"/>
      <c r="E9" s="35" t="s">
        <v>3</v>
      </c>
      <c r="F9" s="25"/>
      <c r="G9" s="25"/>
      <c r="H9" s="25"/>
      <c r="I9" s="25"/>
      <c r="J9" s="29"/>
      <c r="K9" s="30"/>
      <c r="L9" s="27"/>
    </row>
    <row r="10" spans="3:12" ht="18" thickBot="1">
      <c r="C10" s="25"/>
      <c r="D10" s="25"/>
      <c r="E10" s="25"/>
      <c r="F10" s="25"/>
      <c r="G10" s="25"/>
      <c r="H10" s="25"/>
      <c r="I10" s="25"/>
      <c r="J10" s="29"/>
      <c r="K10" s="30"/>
      <c r="L10" s="27"/>
    </row>
    <row r="11" spans="3:12" ht="19.5" thickBot="1">
      <c r="C11" s="49" t="s">
        <v>40</v>
      </c>
      <c r="D11" s="33"/>
      <c r="E11" s="31">
        <v>150000</v>
      </c>
      <c r="F11" s="32"/>
      <c r="G11" s="32"/>
      <c r="H11" s="25"/>
      <c r="I11" s="25"/>
      <c r="J11" s="29"/>
      <c r="K11" s="30"/>
      <c r="L11" s="27"/>
    </row>
    <row r="12" spans="3:12" ht="17.25">
      <c r="C12" s="25"/>
      <c r="D12" s="25"/>
      <c r="E12" s="25"/>
      <c r="F12" s="25"/>
      <c r="G12" s="25"/>
      <c r="H12" s="25"/>
      <c r="I12" s="25"/>
      <c r="J12" s="29"/>
      <c r="K12" s="30"/>
      <c r="L12" s="27"/>
    </row>
    <row r="13" spans="3:12" ht="17.25">
      <c r="C13" s="25"/>
      <c r="D13" s="25"/>
      <c r="E13" s="25"/>
      <c r="F13" s="25"/>
      <c r="G13" s="25"/>
      <c r="H13" s="25"/>
      <c r="I13" s="25"/>
      <c r="J13" s="29"/>
      <c r="K13" s="30"/>
      <c r="L13" s="27"/>
    </row>
    <row r="14" spans="3:12" ht="17.25">
      <c r="C14" s="25"/>
      <c r="D14" s="25"/>
      <c r="E14" s="25"/>
      <c r="F14" s="25"/>
      <c r="G14" s="25"/>
      <c r="H14" s="25"/>
      <c r="I14" s="25"/>
      <c r="J14" s="29"/>
      <c r="K14" s="30"/>
      <c r="L14" s="27"/>
    </row>
    <row r="15" spans="3:12" ht="17.25">
      <c r="C15" s="25"/>
      <c r="D15" s="25"/>
      <c r="E15" s="25"/>
      <c r="F15" s="25"/>
      <c r="G15" s="25"/>
      <c r="H15" s="25"/>
      <c r="I15" s="25"/>
      <c r="J15" s="29"/>
      <c r="K15" s="30"/>
      <c r="L15" s="27"/>
    </row>
    <row r="16" spans="3:12" ht="24" thickBot="1">
      <c r="C16" s="41" t="s">
        <v>17</v>
      </c>
      <c r="D16" s="25"/>
      <c r="E16" s="25"/>
      <c r="F16" s="25"/>
      <c r="G16" s="25"/>
      <c r="H16" s="25"/>
      <c r="I16" s="25"/>
      <c r="J16" s="29"/>
      <c r="K16" s="30"/>
      <c r="L16" s="27"/>
    </row>
    <row r="17" spans="2:12" ht="33" customHeight="1">
      <c r="B17" s="25"/>
      <c r="C17" s="60" t="s">
        <v>41</v>
      </c>
      <c r="D17" s="61"/>
      <c r="E17" s="61"/>
      <c r="F17" s="61"/>
      <c r="G17" s="62"/>
      <c r="H17" s="25"/>
      <c r="I17" s="25"/>
      <c r="J17" s="29"/>
      <c r="K17" s="30"/>
      <c r="L17" s="27"/>
    </row>
    <row r="18" spans="2:12" ht="35.25" customHeight="1">
      <c r="B18" s="25"/>
      <c r="C18" s="47" t="s">
        <v>42</v>
      </c>
      <c r="D18" s="48">
        <f>(VLOOKUP(E9,Data!H44:I49,2,FALSE))*'2022 Calculator'!E11</f>
        <v>1551.4005</v>
      </c>
      <c r="E18" s="32"/>
      <c r="F18" s="32"/>
      <c r="G18" s="42"/>
      <c r="H18" s="25"/>
      <c r="I18" s="25"/>
      <c r="J18" s="29"/>
      <c r="K18" s="30"/>
      <c r="L18" s="27"/>
    </row>
    <row r="19" spans="2:12" ht="18.75">
      <c r="B19" s="25"/>
      <c r="C19" s="67" t="s">
        <v>43</v>
      </c>
      <c r="D19" s="68"/>
      <c r="E19" s="46">
        <f>E11</f>
        <v>150000</v>
      </c>
      <c r="F19" s="34"/>
      <c r="G19" s="42"/>
      <c r="H19" s="25"/>
      <c r="I19" s="25"/>
      <c r="J19" s="29"/>
      <c r="K19" s="30"/>
      <c r="L19" s="27"/>
    </row>
    <row r="20" spans="2:12" ht="8.25" customHeight="1" thickBot="1">
      <c r="B20" s="25"/>
      <c r="C20" s="43"/>
      <c r="D20" s="44"/>
      <c r="E20" s="44"/>
      <c r="F20" s="44"/>
      <c r="G20" s="45"/>
      <c r="H20" s="25"/>
      <c r="I20" s="25"/>
      <c r="J20" s="29"/>
      <c r="K20" s="30"/>
      <c r="L20" s="27"/>
    </row>
    <row r="21" spans="2:12" ht="16.5" customHeight="1">
      <c r="B21" s="25"/>
      <c r="C21" s="25"/>
      <c r="D21" s="25"/>
      <c r="E21" s="25"/>
      <c r="F21" s="25"/>
      <c r="G21" s="25"/>
      <c r="H21" s="25"/>
      <c r="I21" s="25"/>
      <c r="J21" s="29"/>
      <c r="K21" s="30"/>
      <c r="L21" s="27"/>
    </row>
    <row r="22" spans="2:12" ht="17.25">
      <c r="B22" s="25"/>
      <c r="C22" s="25"/>
      <c r="D22" s="25"/>
      <c r="E22" s="25"/>
      <c r="F22" s="25"/>
      <c r="G22" s="25"/>
      <c r="H22" s="25"/>
      <c r="I22" s="25"/>
      <c r="J22" s="29"/>
      <c r="K22" s="30"/>
      <c r="L22" s="27"/>
    </row>
    <row r="23" spans="2:12" ht="17.25">
      <c r="B23" s="25"/>
      <c r="C23" s="25"/>
      <c r="D23" s="25"/>
      <c r="E23" s="25"/>
      <c r="F23" s="25"/>
      <c r="G23" s="25"/>
      <c r="H23" s="25"/>
      <c r="I23" s="25"/>
      <c r="J23" s="29"/>
      <c r="K23" s="30"/>
      <c r="L23" s="27"/>
    </row>
    <row r="24" spans="2:12" ht="17.25">
      <c r="B24" s="25"/>
      <c r="C24" s="25"/>
      <c r="D24" s="25"/>
      <c r="E24" s="25"/>
      <c r="F24" s="25"/>
      <c r="G24" s="25"/>
      <c r="H24" s="25"/>
      <c r="I24" s="25"/>
      <c r="J24" s="29"/>
      <c r="K24" s="30"/>
      <c r="L24" s="27"/>
    </row>
    <row r="25" spans="2:12" ht="17.25">
      <c r="B25" s="25"/>
      <c r="C25" s="25"/>
      <c r="D25" s="25"/>
      <c r="E25" s="25"/>
      <c r="F25" s="25"/>
      <c r="G25" s="25"/>
      <c r="H25" s="25"/>
      <c r="I25" s="25"/>
      <c r="J25" s="29"/>
      <c r="K25" s="30"/>
      <c r="L25" s="27"/>
    </row>
    <row r="26" spans="2:12" ht="23.25">
      <c r="B26" s="25"/>
      <c r="C26" s="41" t="s">
        <v>44</v>
      </c>
      <c r="D26" s="26"/>
      <c r="E26" s="25"/>
      <c r="F26" s="25"/>
      <c r="G26" s="25"/>
      <c r="H26" s="25"/>
      <c r="I26" s="25"/>
      <c r="J26" s="29"/>
      <c r="K26" s="30"/>
      <c r="L26" s="27"/>
    </row>
    <row r="27" spans="2:12" ht="18.75">
      <c r="B27" s="26"/>
      <c r="C27" s="37" t="s">
        <v>45</v>
      </c>
      <c r="D27" s="37"/>
      <c r="E27" s="63" t="s">
        <v>46</v>
      </c>
      <c r="F27" s="63"/>
      <c r="G27" s="36"/>
      <c r="H27" s="36"/>
      <c r="I27" s="25"/>
      <c r="J27" s="25"/>
      <c r="K27" s="25"/>
      <c r="L27" s="25"/>
    </row>
    <row r="28" spans="2:12" ht="21" customHeight="1">
      <c r="B28" s="25"/>
      <c r="C28" s="64" t="s">
        <v>4</v>
      </c>
      <c r="D28" s="64"/>
      <c r="E28" s="69">
        <f>Data!I3*Data!$C$12</f>
        <v>458.25317399972562</v>
      </c>
      <c r="F28" s="69"/>
      <c r="G28" s="38"/>
      <c r="H28" s="52">
        <f>E28</f>
        <v>458.25317399972562</v>
      </c>
      <c r="I28" s="25"/>
      <c r="J28" s="25"/>
      <c r="K28" s="25"/>
      <c r="L28" s="25"/>
    </row>
    <row r="29" spans="2:12" ht="21" customHeight="1">
      <c r="B29" s="25"/>
      <c r="C29" s="65" t="s">
        <v>6</v>
      </c>
      <c r="D29" s="65"/>
      <c r="E29" s="70">
        <f>Data!I4*Data!$C$12</f>
        <v>325.63469690319971</v>
      </c>
      <c r="F29" s="70"/>
      <c r="G29" s="56"/>
      <c r="H29" s="54">
        <f t="shared" ref="H29:H44" si="0">E29</f>
        <v>325.63469690319971</v>
      </c>
      <c r="I29" s="51"/>
      <c r="J29" s="25"/>
      <c r="K29" s="25"/>
      <c r="L29" s="25"/>
    </row>
    <row r="30" spans="2:12" ht="21" customHeight="1">
      <c r="B30" s="25"/>
      <c r="C30" s="65" t="s">
        <v>21</v>
      </c>
      <c r="D30" s="65"/>
      <c r="E30" s="72">
        <f>Data!C13</f>
        <v>229.49999999999997</v>
      </c>
      <c r="F30" s="72"/>
      <c r="G30" s="55"/>
      <c r="H30" s="53">
        <f t="shared" si="0"/>
        <v>229.49999999999997</v>
      </c>
      <c r="I30" s="51"/>
      <c r="J30" s="25"/>
      <c r="K30" s="25"/>
      <c r="L30" s="25"/>
    </row>
    <row r="31" spans="2:12" ht="21" customHeight="1">
      <c r="B31" s="25"/>
      <c r="C31" s="57" t="s">
        <v>8</v>
      </c>
      <c r="D31" s="57"/>
      <c r="E31" s="71">
        <f>Data!I5*Data!$C$12</f>
        <v>175.66117695649896</v>
      </c>
      <c r="F31" s="71"/>
      <c r="G31" s="38"/>
      <c r="H31" s="38">
        <f t="shared" si="0"/>
        <v>175.66117695649896</v>
      </c>
      <c r="I31" s="25"/>
      <c r="J31" s="25"/>
      <c r="K31" s="25"/>
      <c r="L31" s="25"/>
    </row>
    <row r="32" spans="2:12" ht="21" customHeight="1">
      <c r="B32" s="25"/>
      <c r="C32" s="57" t="s">
        <v>10</v>
      </c>
      <c r="D32" s="57"/>
      <c r="E32" s="66">
        <f>Data!I6*Data!$C$12</f>
        <v>72.09868668689397</v>
      </c>
      <c r="F32" s="66"/>
      <c r="G32" s="38"/>
      <c r="H32" s="38">
        <f t="shared" si="0"/>
        <v>72.09868668689397</v>
      </c>
      <c r="I32" s="25"/>
      <c r="J32" s="25"/>
      <c r="K32" s="25"/>
      <c r="L32" s="25"/>
    </row>
    <row r="33" spans="3:8" ht="21" customHeight="1">
      <c r="C33" s="57" t="s">
        <v>12</v>
      </c>
      <c r="D33" s="57"/>
      <c r="E33" s="66">
        <f>Data!I7*Data!$C$12</f>
        <v>70.434357446508784</v>
      </c>
      <c r="F33" s="66"/>
      <c r="G33" s="38"/>
      <c r="H33" s="38">
        <f t="shared" si="0"/>
        <v>70.434357446508784</v>
      </c>
    </row>
    <row r="34" spans="3:8" ht="21" customHeight="1">
      <c r="C34" s="57" t="s">
        <v>14</v>
      </c>
      <c r="D34" s="57"/>
      <c r="E34" s="66">
        <f>Data!I8*Data!$C$12</f>
        <v>44.761168806439123</v>
      </c>
      <c r="F34" s="66"/>
      <c r="G34" s="38"/>
      <c r="H34" s="38">
        <f t="shared" si="0"/>
        <v>44.761168806439123</v>
      </c>
    </row>
    <row r="35" spans="3:8" ht="21" customHeight="1">
      <c r="C35" s="57" t="s">
        <v>15</v>
      </c>
      <c r="D35" s="57"/>
      <c r="E35" s="66">
        <f>Data!I9*Data!$C$12</f>
        <v>35.315890342531304</v>
      </c>
      <c r="F35" s="66"/>
      <c r="G35" s="38"/>
      <c r="H35" s="38">
        <f t="shared" si="0"/>
        <v>35.315890342531304</v>
      </c>
    </row>
    <row r="36" spans="3:8" ht="21" customHeight="1">
      <c r="C36" s="57" t="s">
        <v>16</v>
      </c>
      <c r="D36" s="57"/>
      <c r="E36" s="66">
        <f>Data!I10*Data!$C$12</f>
        <v>29.897952600800654</v>
      </c>
      <c r="F36" s="66"/>
      <c r="G36" s="38"/>
      <c r="H36" s="38">
        <f t="shared" si="0"/>
        <v>29.897952600800654</v>
      </c>
    </row>
    <row r="37" spans="3:8" ht="21" customHeight="1">
      <c r="C37" s="57" t="s">
        <v>18</v>
      </c>
      <c r="D37" s="57"/>
      <c r="E37" s="66">
        <f>Data!I11*Data!$C$12</f>
        <v>25.721961047702926</v>
      </c>
      <c r="F37" s="66"/>
      <c r="G37" s="38"/>
      <c r="H37" s="38">
        <f t="shared" si="0"/>
        <v>25.721961047702926</v>
      </c>
    </row>
    <row r="38" spans="3:8" ht="21" customHeight="1">
      <c r="C38" s="57" t="s">
        <v>20</v>
      </c>
      <c r="D38" s="57"/>
      <c r="E38" s="66">
        <f>Data!I12*Data!$C$12</f>
        <v>23.996724637976662</v>
      </c>
      <c r="F38" s="66"/>
      <c r="G38" s="38"/>
      <c r="H38" s="38">
        <f t="shared" si="0"/>
        <v>23.996724637976662</v>
      </c>
    </row>
    <row r="39" spans="3:8" ht="21" customHeight="1">
      <c r="C39" s="57" t="s">
        <v>22</v>
      </c>
      <c r="D39" s="57"/>
      <c r="E39" s="66">
        <f>Data!I13*Data!$C$12</f>
        <v>22.458410230710935</v>
      </c>
      <c r="F39" s="66"/>
      <c r="G39" s="38"/>
      <c r="H39" s="38">
        <f t="shared" si="0"/>
        <v>22.458410230710935</v>
      </c>
    </row>
    <row r="40" spans="3:8" ht="21" customHeight="1">
      <c r="C40" s="57" t="s">
        <v>48</v>
      </c>
      <c r="D40" s="57"/>
      <c r="E40" s="66">
        <f>Data!I14*Data!$C$12</f>
        <v>10.220036326790442</v>
      </c>
      <c r="F40" s="66"/>
      <c r="G40" s="38"/>
      <c r="H40" s="38">
        <f t="shared" si="0"/>
        <v>10.220036326790442</v>
      </c>
    </row>
    <row r="41" spans="3:8" ht="21" customHeight="1">
      <c r="C41" s="57" t="s">
        <v>24</v>
      </c>
      <c r="D41" s="57"/>
      <c r="E41" s="66">
        <f>Data!I15*Data!$C$12</f>
        <v>10.177564660813141</v>
      </c>
      <c r="F41" s="66"/>
      <c r="G41" s="38"/>
      <c r="H41" s="38">
        <f t="shared" si="0"/>
        <v>10.177564660813141</v>
      </c>
    </row>
    <row r="42" spans="3:8" ht="21" customHeight="1">
      <c r="C42" s="57" t="s">
        <v>26</v>
      </c>
      <c r="D42" s="57"/>
      <c r="E42" s="66">
        <f>Data!I16*Data!$C$12</f>
        <v>9.3344320829231116</v>
      </c>
      <c r="F42" s="66"/>
      <c r="G42" s="38"/>
      <c r="H42" s="38">
        <f t="shared" si="0"/>
        <v>9.3344320829231116</v>
      </c>
    </row>
    <row r="43" spans="3:8" ht="21" customHeight="1">
      <c r="C43" s="57" t="s">
        <v>27</v>
      </c>
      <c r="D43" s="57"/>
      <c r="E43" s="66">
        <f>Data!I17*Data!$C$12</f>
        <v>5.6006592497538668</v>
      </c>
      <c r="F43" s="66"/>
      <c r="G43" s="32"/>
      <c r="H43" s="38">
        <f t="shared" si="0"/>
        <v>5.6006592497538668</v>
      </c>
    </row>
    <row r="44" spans="3:8" ht="21" customHeight="1" thickBot="1">
      <c r="C44" s="58" t="s">
        <v>29</v>
      </c>
      <c r="D44" s="58"/>
      <c r="E44" s="73">
        <f>Data!I18*Data!$C$12</f>
        <v>2.3336080207307779</v>
      </c>
      <c r="F44" s="73"/>
      <c r="G44" s="39"/>
      <c r="H44" s="38">
        <f t="shared" si="0"/>
        <v>2.3336080207307779</v>
      </c>
    </row>
    <row r="45" spans="3:8" ht="23.1" customHeight="1">
      <c r="C45" s="59" t="s">
        <v>47</v>
      </c>
      <c r="D45" s="59"/>
      <c r="E45" s="74">
        <f>ROUND(SUM(E28:F44),2)</f>
        <v>1551.4</v>
      </c>
      <c r="F45" s="74"/>
      <c r="G45" s="40"/>
      <c r="H45" s="40"/>
    </row>
    <row r="46" spans="3:8">
      <c r="C46" s="25"/>
      <c r="D46" s="25"/>
      <c r="E46" s="25"/>
      <c r="F46" s="51"/>
      <c r="G46" s="25"/>
      <c r="H46" s="32"/>
    </row>
    <row r="47" spans="3:8">
      <c r="C47" s="25"/>
      <c r="D47" s="25"/>
      <c r="E47" s="25"/>
      <c r="F47" s="25"/>
      <c r="G47" s="25"/>
      <c r="H47" s="32"/>
    </row>
    <row r="48" spans="3:8">
      <c r="C48" s="25"/>
      <c r="D48" s="25"/>
      <c r="E48" s="25"/>
      <c r="F48" s="25"/>
      <c r="G48" s="25"/>
      <c r="H48" s="32"/>
    </row>
    <row r="51" spans="3:3">
      <c r="C51" t="s">
        <v>49</v>
      </c>
    </row>
  </sheetData>
  <protectedRanges>
    <protectedRange sqref="E9 E11" name="Range1"/>
  </protectedRanges>
  <mergeCells count="39">
    <mergeCell ref="E30:F30"/>
    <mergeCell ref="E43:F43"/>
    <mergeCell ref="E44:F44"/>
    <mergeCell ref="E45:F45"/>
    <mergeCell ref="E37:F37"/>
    <mergeCell ref="E38:F38"/>
    <mergeCell ref="E39:F39"/>
    <mergeCell ref="E40:F40"/>
    <mergeCell ref="E41:F41"/>
    <mergeCell ref="E42:F42"/>
    <mergeCell ref="E32:F32"/>
    <mergeCell ref="E33:F33"/>
    <mergeCell ref="E34:F34"/>
    <mergeCell ref="E35:F35"/>
    <mergeCell ref="C17:G17"/>
    <mergeCell ref="E27:F27"/>
    <mergeCell ref="C40:D40"/>
    <mergeCell ref="C41:D41"/>
    <mergeCell ref="C42:D42"/>
    <mergeCell ref="C28:D28"/>
    <mergeCell ref="C29:D29"/>
    <mergeCell ref="C30:D30"/>
    <mergeCell ref="C31:D31"/>
    <mergeCell ref="C32:D32"/>
    <mergeCell ref="C33:D33"/>
    <mergeCell ref="E36:F36"/>
    <mergeCell ref="C19:D19"/>
    <mergeCell ref="E28:F28"/>
    <mergeCell ref="E29:F29"/>
    <mergeCell ref="E31:F31"/>
    <mergeCell ref="C43:D43"/>
    <mergeCell ref="C44:D44"/>
    <mergeCell ref="C45:D45"/>
    <mergeCell ref="C34:D34"/>
    <mergeCell ref="C35:D35"/>
    <mergeCell ref="C36:D36"/>
    <mergeCell ref="C37:D37"/>
    <mergeCell ref="C38:D38"/>
    <mergeCell ref="C39:D39"/>
  </mergeCells>
  <conditionalFormatting sqref="H28:H44">
    <cfRule type="dataBar" priority="2">
      <dataBar showValue="0">
        <cfvo type="min"/>
        <cfvo type="max"/>
        <color theme="8" tint="-0.499984740745262"/>
      </dataBar>
      <extLst>
        <ext xmlns:x14="http://schemas.microsoft.com/office/spreadsheetml/2009/9/main" uri="{B025F937-C7B1-47D3-B67F-A62EFF666E3E}">
          <x14:id>{9677AA2C-8E6E-4E6D-B81F-A2E0B29E6B8C}</x14:id>
        </ext>
      </extLst>
    </cfRule>
    <cfRule type="dataBar" priority="1">
      <dataBar showValue="0">
        <cfvo type="min"/>
        <cfvo type="max"/>
        <color theme="8" tint="-0.499984740745262"/>
      </dataBar>
      <extLst>
        <ext xmlns:x14="http://schemas.microsoft.com/office/spreadsheetml/2009/9/main" uri="{B025F937-C7B1-47D3-B67F-A62EFF666E3E}">
          <x14:id>{62401254-38F2-4FDD-A29B-DAC2FE4B831A}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677AA2C-8E6E-4E6D-B81F-A2E0B29E6B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2401254-38F2-4FDD-A29B-DAC2FE4B83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H28:H44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a property class from the list." prompt="Please select a property class from the list.">
          <x14:formula1>
            <xm:f>Data!$B$3:$B$8</xm:f>
          </x14:formula1>
          <xm:sqref>E9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2022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Haggart Laptop</dc:creator>
  <cp:lastModifiedBy>Caitlin Haggart Laptop</cp:lastModifiedBy>
  <dcterms:created xsi:type="dcterms:W3CDTF">2022-10-17T18:28:04Z</dcterms:created>
  <dcterms:modified xsi:type="dcterms:W3CDTF">2022-10-18T15:26:06Z</dcterms:modified>
</cp:coreProperties>
</file>